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1" i="1"/>
  <c r="D51"/>
  <c r="G25"/>
  <c r="G24"/>
  <c r="G32"/>
  <c r="G39"/>
  <c r="G31"/>
  <c r="G30"/>
  <c r="G29"/>
  <c r="G26"/>
  <c r="G17"/>
  <c r="D12"/>
  <c r="F46"/>
  <c r="G38" l="1"/>
  <c r="G36"/>
  <c r="G34"/>
  <c r="G50"/>
  <c r="G47"/>
  <c r="G37"/>
  <c r="G19"/>
  <c r="G46"/>
  <c r="G28"/>
  <c r="G27"/>
  <c r="G20"/>
  <c r="G15"/>
  <c r="G18"/>
  <c r="G14"/>
  <c r="G10"/>
  <c r="G9"/>
  <c r="G8"/>
  <c r="D24"/>
  <c r="E50"/>
  <c r="E46"/>
  <c r="E47"/>
  <c r="E45"/>
  <c r="E43"/>
  <c r="E42"/>
  <c r="E41"/>
  <c r="E40"/>
  <c r="E38"/>
  <c r="E37"/>
  <c r="E36"/>
  <c r="E34"/>
  <c r="E28"/>
  <c r="E29"/>
  <c r="E27"/>
  <c r="E26"/>
  <c r="E25"/>
  <c r="E20"/>
  <c r="E18"/>
  <c r="E15"/>
  <c r="E14"/>
  <c r="E10"/>
  <c r="E9"/>
  <c r="E8"/>
  <c r="D6"/>
  <c r="D39"/>
  <c r="E39" l="1"/>
  <c r="G33"/>
  <c r="G12"/>
  <c r="E48" l="1"/>
  <c r="E35" l="1"/>
  <c r="E33" s="1"/>
  <c r="E24" l="1"/>
  <c r="D33"/>
  <c r="E16" l="1"/>
  <c r="E12" s="1"/>
  <c r="E11" l="1"/>
  <c r="E6" s="1"/>
  <c r="G6"/>
  <c r="E51" l="1"/>
</calcChain>
</file>

<file path=xl/sharedStrings.xml><?xml version="1.0" encoding="utf-8"?>
<sst xmlns="http://schemas.openxmlformats.org/spreadsheetml/2006/main" count="57" uniqueCount="53">
  <si>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</si>
  <si>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</si>
  <si>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</si>
  <si>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</si>
  <si>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</si>
  <si>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</si>
  <si>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</si>
  <si>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</si>
  <si>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</si>
  <si>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</si>
  <si>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</si>
  <si>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</si>
  <si>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</si>
  <si>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</si>
  <si>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</si>
  <si>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Факт </t>
  </si>
  <si>
    <t>План</t>
  </si>
  <si>
    <t>ОТЧЕТ ПО СТАТЬЕ " Содержание и ремонт жилья"</t>
  </si>
  <si>
    <t>Обслуживание лифта,страхование,техосвид</t>
  </si>
  <si>
    <t xml:space="preserve">Прочие услуги </t>
  </si>
  <si>
    <t>зарпл.перс.с отчислениями</t>
  </si>
  <si>
    <t>услуги ркц ,паспортиста,кассира</t>
  </si>
  <si>
    <t>Аварийное обслуживание</t>
  </si>
  <si>
    <t>ж.д.по улица Чистопольская 11</t>
  </si>
  <si>
    <t>Оплата труда по содержанию ,уборке МОП</t>
  </si>
  <si>
    <t>Оплата труда по уборке тер с отчислениями</t>
  </si>
  <si>
    <t>домофоны</t>
  </si>
  <si>
    <t xml:space="preserve"> за 2020г</t>
  </si>
  <si>
    <t>факт 2020</t>
  </si>
  <si>
    <t xml:space="preserve"> озеленение,чистка снега </t>
  </si>
  <si>
    <t>инвентарь 850  соль 1204,5,реагенты-625,6</t>
  </si>
  <si>
    <t>инвентарь468,2 х/матер.-1307элматер-350</t>
  </si>
  <si>
    <t>дезинсекция,дератизация</t>
  </si>
  <si>
    <t>дезобработка в холлах и лифтах</t>
  </si>
  <si>
    <t xml:space="preserve">Стоимость услуг </t>
  </si>
  <si>
    <t>за год</t>
  </si>
  <si>
    <t>ремонт водоснабжения с заменой части труб</t>
  </si>
  <si>
    <t>насос для циркул.2200,наладка автоматики насос.оборуд</t>
  </si>
  <si>
    <t>сантехматериалы: краны шаровые,ключи</t>
  </si>
  <si>
    <t>Снегодержатели и их установка</t>
  </si>
  <si>
    <t>профилактика COVID(маски,защ.экран,термометр)</t>
  </si>
  <si>
    <t>т/о ККМ-770,эл.отчет.-420 Чек-Онлайн 3800 обраб фиск.дан1135,42</t>
  </si>
  <si>
    <t>комис.банка  3960,54 аренда.охрана оф16545,35,информусл-1425. общехоз расходы 2000</t>
  </si>
  <si>
    <t>канцтовары -4330,81, гсм 4344,88 ,поддержка сайта-816,66</t>
  </si>
  <si>
    <t>почтовые-1244,58 сод.оргтехники-1003,67</t>
  </si>
  <si>
    <t>программ.сопровожд 667,запр.катриджа-2685,38</t>
  </si>
  <si>
    <t xml:space="preserve">Налог УСН </t>
  </si>
  <si>
    <t xml:space="preserve">ИТОГО содержание и ремонт жилья </t>
  </si>
  <si>
    <t>стенды1310,брелки на ключи-50</t>
  </si>
  <si>
    <t>УУТЭ: т/о-36000,поверка,подготов. к отопит.сезону 25000</t>
  </si>
  <si>
    <t>обследование дымоходов и венканалов</t>
  </si>
  <si>
    <t>промывка системы и подгот.к отопительному сезону</t>
  </si>
  <si>
    <t>Обслуживание пожарной сигнализации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</si>
</sst>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4" xfId="0" applyFont="1" applyBorder="1"/>
    <xf numFmtId="0" fontId="4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0" xfId="0" applyFont="1"/>
    <xf numFmtId="0" fontId="0" fillId="0" borderId="0" xfId="0" applyFont="1"/>
    <xf numFmtId="0" fontId="0" fillId="0" borderId="6" xfId="0" applyFont="1" applyBorder="1"/>
    <xf numFmtId="0" fontId="9" fillId="0" borderId="6" xfId="0" applyFont="1" applyBorder="1"/>
    <xf numFmtId="0" fontId="6" fillId="2" borderId="2" xfId="0" applyFont="1" applyFill="1" applyBorder="1"/>
    <xf numFmtId="2" fontId="5" fillId="2" borderId="3" xfId="0" applyNumberFormat="1" applyFont="1" applyFill="1" applyBorder="1"/>
    <xf numFmtId="2" fontId="5" fillId="2" borderId="2" xfId="0" applyNumberFormat="1" applyFont="1" applyFill="1" applyBorder="1"/>
    <xf numFmtId="0" fontId="5" fillId="2" borderId="4" xfId="0" applyFont="1" applyFill="1" applyBorder="1"/>
    <xf numFmtId="0" fontId="7" fillId="0" borderId="6" xfId="0" applyFont="1" applyBorder="1"/>
    <xf numFmtId="2" fontId="5" fillId="0" borderId="1" xfId="0" applyNumberFormat="1" applyFont="1" applyBorder="1"/>
    <xf numFmtId="2" fontId="6" fillId="0" borderId="2" xfId="0" applyNumberFormat="1" applyFont="1" applyBorder="1"/>
    <xf numFmtId="2" fontId="6" fillId="0" borderId="1" xfId="0" applyNumberFormat="1" applyFont="1" applyBorder="1"/>
    <xf numFmtId="0" fontId="8" fillId="0" borderId="0" xfId="0" applyFont="1" applyBorder="1"/>
    <xf numFmtId="0" fontId="8" fillId="0" borderId="0" xfId="0" applyFont="1" applyFill="1" applyBorder="1"/>
    <xf numFmtId="0" fontId="0" fillId="0" borderId="0" xfId="0" applyBorder="1"/>
    <xf numFmtId="0" fontId="6" fillId="0" borderId="9" xfId="0" applyFont="1" applyBorder="1"/>
    <xf numFmtId="2" fontId="6" fillId="0" borderId="3" xfId="0" applyNumberFormat="1" applyFont="1" applyBorder="1"/>
    <xf numFmtId="0" fontId="6" fillId="2" borderId="6" xfId="0" applyFont="1" applyFill="1" applyBorder="1"/>
    <xf numFmtId="0" fontId="6" fillId="0" borderId="5" xfId="0" applyFont="1" applyBorder="1"/>
    <xf numFmtId="2" fontId="6" fillId="2" borderId="1" xfId="0" applyNumberFormat="1" applyFont="1" applyFill="1" applyBorder="1"/>
    <xf numFmtId="2" fontId="6" fillId="2" borderId="6" xfId="0" applyNumberFormat="1" applyFont="1" applyFill="1" applyBorder="1"/>
    <xf numFmtId="0" fontId="6" fillId="2" borderId="5" xfId="0" applyFont="1" applyFill="1" applyBorder="1"/>
    <xf numFmtId="2" fontId="5" fillId="0" borderId="6" xfId="0" applyNumberFormat="1" applyFont="1" applyBorder="1"/>
    <xf numFmtId="0" fontId="6" fillId="0" borderId="0" xfId="0" applyFont="1" applyFill="1" applyBorder="1"/>
    <xf numFmtId="0" fontId="5" fillId="0" borderId="7" xfId="0" applyFont="1" applyBorder="1" applyAlignment="1">
      <alignment wrapText="1"/>
    </xf>
    <xf numFmtId="0" fontId="4" fillId="2" borderId="0" xfId="0" applyFont="1" applyFill="1" applyBorder="1"/>
    <xf numFmtId="0" fontId="0" fillId="2" borderId="0" xfId="0" applyFill="1"/>
    <xf numFmtId="2" fontId="5" fillId="0" borderId="2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6" xfId="0" applyNumberFormat="1" applyFont="1" applyBorder="1"/>
    <xf numFmtId="2" fontId="4" fillId="0" borderId="3" xfId="0" applyNumberFormat="1" applyFont="1" applyBorder="1"/>
    <xf numFmtId="2" fontId="1" fillId="0" borderId="7" xfId="0" applyNumberFormat="1" applyFont="1" applyBorder="1"/>
    <xf numFmtId="2" fontId="4" fillId="0" borderId="12" xfId="0" applyNumberFormat="1" applyFont="1" applyBorder="1"/>
    <xf numFmtId="2" fontId="4" fillId="0" borderId="13" xfId="0" applyNumberFormat="1" applyFont="1" applyBorder="1"/>
    <xf numFmtId="0" fontId="7" fillId="0" borderId="6" xfId="0" applyFont="1" applyBorder="1" applyAlignment="1">
      <alignment wrapText="1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6" fillId="2" borderId="12" xfId="0" applyFont="1" applyFill="1" applyBorder="1"/>
    <xf numFmtId="0" fontId="6" fillId="2" borderId="3" xfId="0" applyFont="1" applyFill="1" applyBorder="1"/>
    <xf numFmtId="0" fontId="6" fillId="2" borderId="0" xfId="0" applyFont="1" applyFill="1"/>
    <xf numFmtId="2" fontId="6" fillId="2" borderId="5" xfId="0" applyNumberFormat="1" applyFont="1" applyFill="1" applyBorder="1"/>
    <xf numFmtId="0" fontId="1" fillId="0" borderId="7" xfId="0" applyFont="1" applyBorder="1"/>
    <xf numFmtId="0" fontId="0" fillId="0" borderId="7" xfId="0" applyFont="1" applyBorder="1"/>
    <xf numFmtId="0" fontId="1" fillId="0" borderId="4" xfId="0" applyFont="1" applyBorder="1"/>
    <xf numFmtId="0" fontId="0" fillId="2" borderId="10" xfId="0" applyFill="1" applyBorder="1"/>
    <xf numFmtId="0" fontId="4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2" borderId="1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abSelected="1" topLeftCell="A36" zoomScaleNormal="100" workbookViewId="0">
      <selection activeCell="H5" sqref="H5"/>
    </sheetView>
  </sheetViews>
  <sheetFormatPr defaultRowHeight="13.2"/>
  <cols>
    <col min="1" max="1" width="5.88671875" customWidth="1"/>
    <col min="2" max="2" width="54.21875" customWidth="1"/>
    <col min="3" max="3" width="11.88671875" hidden="1" customWidth="1"/>
    <col min="4" max="4" width="18.21875" customWidth="1"/>
    <col min="5" max="5" width="13.6640625" hidden="1" customWidth="1"/>
    <col min="6" max="6" width="10" hidden="1" customWidth="1"/>
    <col min="7" max="7" width="14.109375" hidden="1" customWidth="1"/>
    <col min="8" max="8" width="12" customWidth="1"/>
  </cols>
  <sheetData>
    <row r="1" spans="1:8" ht="15">
      <c r="A1" s="25"/>
      <c r="B1" s="25" t="s">
        <v>17</v>
      </c>
      <c r="C1" s="25"/>
      <c r="D1" s="2" t="s">
        <v>27</v>
      </c>
      <c r="E1" s="2"/>
      <c r="G1" s="2"/>
      <c r="H1" s="6"/>
    </row>
    <row r="2" spans="1:8" ht="15">
      <c r="A2" s="1"/>
      <c r="B2" s="2" t="s">
        <v>23</v>
      </c>
      <c r="C2" s="2"/>
      <c r="E2" s="2"/>
      <c r="F2" s="2"/>
      <c r="G2" s="2"/>
      <c r="H2" s="6"/>
    </row>
    <row r="3" spans="1:8" ht="15.6" thickBot="1">
      <c r="A3" s="1"/>
      <c r="B3" s="1"/>
      <c r="C3" s="74" t="s">
        <v>9</v>
      </c>
      <c r="D3" s="1"/>
      <c r="E3" s="38">
        <v>3184.21</v>
      </c>
      <c r="F3" s="1"/>
      <c r="G3" s="1">
        <v>3184.21</v>
      </c>
    </row>
    <row r="4" spans="1:8" ht="13.8">
      <c r="A4" s="8" t="s">
        <v>0</v>
      </c>
      <c r="B4" s="3" t="s">
        <v>2</v>
      </c>
      <c r="C4" s="8" t="s">
        <v>4</v>
      </c>
      <c r="D4" s="75" t="s">
        <v>34</v>
      </c>
      <c r="E4" s="28" t="s">
        <v>15</v>
      </c>
      <c r="F4" s="28" t="s">
        <v>16</v>
      </c>
      <c r="G4" s="73" t="s">
        <v>28</v>
      </c>
    </row>
    <row r="5" spans="1:8" ht="23.25" customHeight="1" thickBot="1">
      <c r="A5" s="4"/>
      <c r="B5" s="7"/>
      <c r="C5" s="9" t="s">
        <v>3</v>
      </c>
      <c r="D5" s="76" t="s">
        <v>35</v>
      </c>
      <c r="E5" s="27" t="s">
        <v>1</v>
      </c>
      <c r="F5" s="27" t="s">
        <v>1</v>
      </c>
      <c r="G5" s="27" t="s">
        <v>1</v>
      </c>
    </row>
    <row r="6" spans="1:8">
      <c r="A6" s="52">
        <v>1</v>
      </c>
      <c r="B6" s="17" t="s">
        <v>13</v>
      </c>
      <c r="C6" s="18"/>
      <c r="D6" s="77">
        <f>D8+D9+D10</f>
        <v>127887.65</v>
      </c>
      <c r="E6" s="48">
        <f>E8+E9+E10+E11</f>
        <v>3.3469225229073039</v>
      </c>
      <c r="F6" s="48">
        <v>1.83</v>
      </c>
      <c r="G6" s="29">
        <f>G8+G9+G10+G11</f>
        <v>3.2053458777643109</v>
      </c>
    </row>
    <row r="7" spans="1:8" ht="10.8" customHeight="1" thickBot="1">
      <c r="A7" s="14"/>
      <c r="B7" s="15"/>
      <c r="C7" s="19"/>
      <c r="D7" s="78"/>
      <c r="E7" s="31"/>
      <c r="F7" s="31"/>
      <c r="G7" s="15"/>
    </row>
    <row r="8" spans="1:8" ht="18" customHeight="1">
      <c r="A8" s="11"/>
      <c r="B8" s="12" t="s">
        <v>25</v>
      </c>
      <c r="C8" s="13"/>
      <c r="D8" s="79">
        <v>120000</v>
      </c>
      <c r="E8" s="30">
        <f>D8/E3/12</f>
        <v>3.1404963868589069</v>
      </c>
      <c r="F8" s="30"/>
      <c r="G8" s="30">
        <f>D8/13/G3</f>
        <v>2.8989197417159138</v>
      </c>
    </row>
    <row r="9" spans="1:8" ht="18" customHeight="1">
      <c r="A9" s="11"/>
      <c r="B9" s="12" t="s">
        <v>29</v>
      </c>
      <c r="C9" s="13"/>
      <c r="D9" s="79">
        <v>5207.45</v>
      </c>
      <c r="E9" s="30">
        <f>D9/E3/12</f>
        <v>0.13628314924790344</v>
      </c>
      <c r="F9" s="30"/>
      <c r="G9" s="30">
        <f>D9/12/G3</f>
        <v>0.13628314924790344</v>
      </c>
    </row>
    <row r="10" spans="1:8" ht="17.399999999999999" customHeight="1" thickBot="1">
      <c r="A10" s="11"/>
      <c r="B10" s="12" t="s">
        <v>30</v>
      </c>
      <c r="C10" s="13"/>
      <c r="D10" s="79">
        <v>2680.2</v>
      </c>
      <c r="E10" s="30">
        <f>D10/E3/12</f>
        <v>7.0142986800493676E-2</v>
      </c>
      <c r="F10" s="30"/>
      <c r="G10" s="30">
        <f>D10/12/G3</f>
        <v>7.014298680049369E-2</v>
      </c>
    </row>
    <row r="11" spans="1:8" ht="18" hidden="1" customHeight="1" thickBot="1">
      <c r="A11" s="11"/>
      <c r="B11" s="12"/>
      <c r="C11" s="13" t="s">
        <v>9</v>
      </c>
      <c r="D11" s="79"/>
      <c r="E11" s="30">
        <f>D11/12/G3</f>
        <v>0</v>
      </c>
      <c r="F11" s="30"/>
      <c r="G11" s="30">
        <v>0.1</v>
      </c>
    </row>
    <row r="12" spans="1:8">
      <c r="A12" s="17">
        <v>2</v>
      </c>
      <c r="B12" s="17" t="s">
        <v>6</v>
      </c>
      <c r="C12" s="17"/>
      <c r="D12" s="77">
        <f>D14+D15+D16+D17+D18+D20+D19</f>
        <v>170699.24</v>
      </c>
      <c r="E12" s="48">
        <f>E14+E15+E16+E18+E20</f>
        <v>3.4025625138556097</v>
      </c>
      <c r="F12" s="48">
        <v>3.02</v>
      </c>
      <c r="G12" s="29">
        <f>G14+G15+G16+G18+G19+G20</f>
        <v>3.618363094368132</v>
      </c>
    </row>
    <row r="13" spans="1:8" ht="15" customHeight="1" thickBot="1">
      <c r="A13" s="15"/>
      <c r="B13" s="97" t="s">
        <v>5</v>
      </c>
      <c r="C13" s="20"/>
      <c r="D13" s="78"/>
      <c r="E13" s="31"/>
      <c r="F13" s="31"/>
      <c r="G13" s="31"/>
    </row>
    <row r="14" spans="1:8" ht="20.25" customHeight="1">
      <c r="A14" s="93"/>
      <c r="B14" s="98" t="s">
        <v>24</v>
      </c>
      <c r="C14" s="13"/>
      <c r="D14" s="79">
        <v>125000</v>
      </c>
      <c r="E14" s="30">
        <f>D14/E3/12</f>
        <v>3.2713504029780278</v>
      </c>
      <c r="F14" s="30"/>
      <c r="G14" s="30">
        <f>D14/13/G3</f>
        <v>3.0197080642874106</v>
      </c>
    </row>
    <row r="15" spans="1:8" ht="15.6" customHeight="1">
      <c r="A15" s="93"/>
      <c r="B15" s="99" t="s">
        <v>31</v>
      </c>
      <c r="C15" s="13"/>
      <c r="D15" s="79">
        <v>2125.1999999999998</v>
      </c>
      <c r="E15" s="30">
        <f>D15/E3/12</f>
        <v>5.5618191011271238E-2</v>
      </c>
      <c r="F15" s="30"/>
      <c r="G15" s="30">
        <f>D15/12/G3</f>
        <v>5.5618191011271238E-2</v>
      </c>
    </row>
    <row r="16" spans="1:8" ht="1.2" hidden="1" customHeight="1">
      <c r="A16" s="93"/>
      <c r="B16" s="99"/>
      <c r="C16" s="13"/>
      <c r="D16" s="79"/>
      <c r="E16" s="30">
        <f>D16/E3/12</f>
        <v>0</v>
      </c>
      <c r="F16" s="30"/>
      <c r="G16" s="30"/>
    </row>
    <row r="17" spans="1:7" ht="17.399999999999999" customHeight="1">
      <c r="A17" s="94"/>
      <c r="B17" s="99" t="s">
        <v>33</v>
      </c>
      <c r="C17" s="13"/>
      <c r="D17" s="79">
        <v>22824.32</v>
      </c>
      <c r="E17" s="30"/>
      <c r="F17" s="30"/>
      <c r="G17" s="30">
        <f>D17/12/G3</f>
        <v>0.59733078743759571</v>
      </c>
    </row>
    <row r="18" spans="1:7" ht="19.2" customHeight="1">
      <c r="A18" s="93"/>
      <c r="B18" s="99" t="s">
        <v>32</v>
      </c>
      <c r="C18" s="13"/>
      <c r="D18" s="79">
        <v>1533.72</v>
      </c>
      <c r="E18" s="30">
        <f>D18/3195.12/12</f>
        <v>4.0001627481909913E-2</v>
      </c>
      <c r="F18" s="30"/>
      <c r="G18" s="30">
        <f>D18/12/G3</f>
        <v>4.0138684320443686E-2</v>
      </c>
    </row>
    <row r="19" spans="1:7" ht="16.2" customHeight="1">
      <c r="A19" s="93"/>
      <c r="B19" s="99" t="s">
        <v>26</v>
      </c>
      <c r="C19" s="13"/>
      <c r="D19" s="79">
        <v>17856</v>
      </c>
      <c r="E19" s="30"/>
      <c r="F19" s="30"/>
      <c r="G19" s="30">
        <f>D19/12/G3</f>
        <v>0.46730586236460536</v>
      </c>
    </row>
    <row r="20" spans="1:7" ht="20.25" customHeight="1" thickBot="1">
      <c r="A20" s="95"/>
      <c r="B20" s="100" t="s">
        <v>48</v>
      </c>
      <c r="C20" s="96"/>
      <c r="D20" s="80">
        <v>1360</v>
      </c>
      <c r="E20" s="43">
        <f>D20/E3/12</f>
        <v>3.5592292384400946E-2</v>
      </c>
      <c r="F20" s="64"/>
      <c r="G20" s="64">
        <f>D20/12/G3</f>
        <v>3.5592292384400946E-2</v>
      </c>
    </row>
    <row r="21" spans="1:7" ht="0.6" customHeight="1" thickBot="1">
      <c r="A21" s="11"/>
      <c r="B21" s="12"/>
      <c r="C21" s="24" t="s">
        <v>9</v>
      </c>
      <c r="D21" s="79"/>
      <c r="E21" s="30"/>
      <c r="F21" s="30"/>
      <c r="G21" s="30">
        <v>0.12</v>
      </c>
    </row>
    <row r="22" spans="1:7">
      <c r="A22" s="17">
        <v>4</v>
      </c>
      <c r="B22" s="16" t="s">
        <v>7</v>
      </c>
      <c r="C22" s="17"/>
      <c r="D22" s="77"/>
      <c r="E22" s="48"/>
      <c r="F22" s="48"/>
      <c r="G22" s="29"/>
    </row>
    <row r="23" spans="1:7">
      <c r="A23" s="16"/>
      <c r="B23" s="16" t="s">
        <v>8</v>
      </c>
      <c r="C23" s="16"/>
      <c r="D23" s="81"/>
      <c r="E23" s="53"/>
      <c r="F23" s="53"/>
      <c r="G23" s="68"/>
    </row>
    <row r="24" spans="1:7" ht="13.8" thickBot="1">
      <c r="A24" s="20"/>
      <c r="B24" s="20" t="s">
        <v>14</v>
      </c>
      <c r="C24" s="16"/>
      <c r="D24" s="82">
        <f>D25+D26+D27+D28+D29</f>
        <v>338825.32999999996</v>
      </c>
      <c r="E24" s="47" t="e">
        <f>E25+E26+#REF!+E27+E32</f>
        <v>#REF!</v>
      </c>
      <c r="F24" s="47">
        <v>5.25</v>
      </c>
      <c r="G24" s="31">
        <f>G25+G26+G32+G27+G28+G29+G30+G31</f>
        <v>9.3833430608195787</v>
      </c>
    </row>
    <row r="25" spans="1:7" ht="22.2" customHeight="1">
      <c r="A25" s="21"/>
      <c r="B25" s="23" t="s">
        <v>11</v>
      </c>
      <c r="C25" s="22"/>
      <c r="D25" s="79">
        <v>194650.33</v>
      </c>
      <c r="E25" s="30">
        <f>D25/E3/12</f>
        <v>5.0941554838824485</v>
      </c>
      <c r="F25" s="30"/>
      <c r="G25" s="30">
        <f>D25/13/G3</f>
        <v>4.7022973697376447</v>
      </c>
    </row>
    <row r="26" spans="1:7" ht="18" customHeight="1">
      <c r="A26" s="21"/>
      <c r="B26" s="11" t="s">
        <v>49</v>
      </c>
      <c r="C26" s="12"/>
      <c r="D26" s="79">
        <v>61000</v>
      </c>
      <c r="E26" s="30">
        <f>D26/E3/12</f>
        <v>1.5964189966532778</v>
      </c>
      <c r="F26" s="65"/>
      <c r="G26" s="65">
        <f>D26/12/G3</f>
        <v>1.5964189966532776</v>
      </c>
    </row>
    <row r="27" spans="1:7" ht="15.6" customHeight="1">
      <c r="A27" s="21"/>
      <c r="B27" s="11" t="s">
        <v>51</v>
      </c>
      <c r="C27" s="12"/>
      <c r="D27" s="79">
        <v>67961</v>
      </c>
      <c r="E27" s="30">
        <f>D27/E3/12</f>
        <v>1.7785939578943182</v>
      </c>
      <c r="F27" s="65"/>
      <c r="G27" s="65">
        <f>D27/12/G3</f>
        <v>1.7785939578943182</v>
      </c>
    </row>
    <row r="28" spans="1:7" ht="16.8" customHeight="1">
      <c r="A28" s="21"/>
      <c r="B28" s="61" t="s">
        <v>36</v>
      </c>
      <c r="C28" s="12"/>
      <c r="D28" s="79">
        <v>9814</v>
      </c>
      <c r="E28" s="30">
        <f>D28/E3/12</f>
        <v>0.25684026283861094</v>
      </c>
      <c r="F28" s="65"/>
      <c r="G28" s="65">
        <f>D28/12/G3</f>
        <v>0.25684026283861094</v>
      </c>
    </row>
    <row r="29" spans="1:7" ht="16.8" customHeight="1">
      <c r="A29" s="21"/>
      <c r="B29" s="11" t="s">
        <v>37</v>
      </c>
      <c r="C29" s="12"/>
      <c r="D29" s="79">
        <v>5400</v>
      </c>
      <c r="E29" s="30">
        <f>D29/E3/12</f>
        <v>0.14132233740865083</v>
      </c>
      <c r="F29" s="65"/>
      <c r="G29" s="65">
        <f>D29/12/G3</f>
        <v>0.1413223374086508</v>
      </c>
    </row>
    <row r="30" spans="1:7" ht="15.6" customHeight="1">
      <c r="A30" s="21"/>
      <c r="B30" s="11" t="s">
        <v>50</v>
      </c>
      <c r="C30" s="12"/>
      <c r="D30" s="79">
        <v>734.19</v>
      </c>
      <c r="E30" s="30"/>
      <c r="F30" s="65"/>
      <c r="G30" s="65">
        <f>D30/12/G3</f>
        <v>1.9214342018899509E-2</v>
      </c>
    </row>
    <row r="31" spans="1:7" ht="15" customHeight="1">
      <c r="A31" s="21"/>
      <c r="B31" s="11" t="s">
        <v>38</v>
      </c>
      <c r="C31" s="12"/>
      <c r="D31" s="79">
        <v>15959</v>
      </c>
      <c r="E31" s="30"/>
      <c r="F31" s="65"/>
      <c r="G31" s="65">
        <f>D31/12/G3</f>
        <v>0.41765984864901079</v>
      </c>
    </row>
    <row r="32" spans="1:7" ht="15.6" customHeight="1" thickBot="1">
      <c r="A32" s="21"/>
      <c r="B32" s="44" t="s">
        <v>39</v>
      </c>
      <c r="C32" s="41"/>
      <c r="D32" s="83">
        <v>17997</v>
      </c>
      <c r="E32" s="42"/>
      <c r="F32" s="65"/>
      <c r="G32" s="65">
        <f>D32/12/G3</f>
        <v>0.47099594561916458</v>
      </c>
    </row>
    <row r="33" spans="1:8" ht="23.4" customHeight="1" thickBot="1">
      <c r="A33" s="26">
        <v>5</v>
      </c>
      <c r="B33" s="54" t="s">
        <v>10</v>
      </c>
      <c r="C33" s="54"/>
      <c r="D33" s="84">
        <f>D34+D36+D35</f>
        <v>307996.91000000003</v>
      </c>
      <c r="E33" s="56">
        <f>E34+E35+E36</f>
        <v>8.0605265251559004</v>
      </c>
      <c r="F33" s="56">
        <v>6.37</v>
      </c>
      <c r="G33" s="29">
        <f>G34+G35+G36</f>
        <v>7.4404860232208314</v>
      </c>
    </row>
    <row r="34" spans="1:8" ht="22.2" customHeight="1">
      <c r="A34" s="5"/>
      <c r="B34" s="34" t="s">
        <v>20</v>
      </c>
      <c r="C34" s="22"/>
      <c r="D34" s="85">
        <v>156423.21</v>
      </c>
      <c r="E34" s="46">
        <f>D34/E3/12</f>
        <v>4.0937210485489333</v>
      </c>
      <c r="F34" s="66"/>
      <c r="G34" s="66">
        <f>D34/13/G3</f>
        <v>3.778819429429785</v>
      </c>
      <c r="H34" s="37"/>
    </row>
    <row r="35" spans="1:8" ht="18" hidden="1" customHeight="1">
      <c r="A35" s="5"/>
      <c r="B35" s="35"/>
      <c r="C35" s="12"/>
      <c r="D35" s="79"/>
      <c r="E35" s="30">
        <f>D35/E3/12</f>
        <v>0</v>
      </c>
      <c r="F35" s="65"/>
      <c r="G35" s="69"/>
      <c r="H35" s="49"/>
    </row>
    <row r="36" spans="1:8" ht="18.600000000000001" customHeight="1" thickBot="1">
      <c r="A36" s="5"/>
      <c r="B36" s="36" t="s">
        <v>21</v>
      </c>
      <c r="C36" s="12"/>
      <c r="D36" s="79">
        <v>151573.70000000001</v>
      </c>
      <c r="E36" s="30">
        <f>D36/E3/12</f>
        <v>3.9668054766069663</v>
      </c>
      <c r="F36" s="65"/>
      <c r="G36" s="69">
        <f>D36/13/G3</f>
        <v>3.661666593791046</v>
      </c>
      <c r="H36" s="50"/>
    </row>
    <row r="37" spans="1:8" ht="18.600000000000001" customHeight="1" thickBot="1">
      <c r="A37" s="10">
        <v>6</v>
      </c>
      <c r="B37" s="26" t="s">
        <v>22</v>
      </c>
      <c r="C37" s="26"/>
      <c r="D37" s="86">
        <v>3800.79</v>
      </c>
      <c r="E37" s="32">
        <f>D37/E3/12</f>
        <v>9.9469727185078863E-2</v>
      </c>
      <c r="F37" s="33">
        <v>0.14000000000000001</v>
      </c>
      <c r="G37" s="33">
        <f>D37/12/G3</f>
        <v>9.9469727185078877E-2</v>
      </c>
      <c r="H37" s="50"/>
    </row>
    <row r="38" spans="1:8" ht="24.6" customHeight="1" thickBot="1">
      <c r="A38" s="26">
        <v>7</v>
      </c>
      <c r="B38" s="54" t="s">
        <v>18</v>
      </c>
      <c r="C38" s="54"/>
      <c r="D38" s="87">
        <v>133323.70000000001</v>
      </c>
      <c r="E38" s="57">
        <f>D38/E3/12</f>
        <v>3.4891883177721739</v>
      </c>
      <c r="F38" s="57">
        <v>3.63</v>
      </c>
      <c r="G38" s="70">
        <f>D38/12/G3</f>
        <v>3.4891883177721739</v>
      </c>
      <c r="H38" s="51"/>
    </row>
    <row r="39" spans="1:8" ht="18.600000000000001" customHeight="1" thickBot="1">
      <c r="A39" s="26">
        <v>8</v>
      </c>
      <c r="B39" s="54" t="s">
        <v>19</v>
      </c>
      <c r="C39" s="54"/>
      <c r="D39" s="87">
        <f>D40+D41+D42+D43+D45</f>
        <v>45149.289999999994</v>
      </c>
      <c r="E39" s="57">
        <f>E40+E41+E42+E43+E45</f>
        <v>1.1815931842853749</v>
      </c>
      <c r="F39" s="57">
        <v>2.2999999999999998</v>
      </c>
      <c r="G39" s="33">
        <f>D39/12/G3</f>
        <v>1.1815931842853746</v>
      </c>
    </row>
    <row r="40" spans="1:8" ht="31.2" customHeight="1" thickBot="1">
      <c r="A40" s="10"/>
      <c r="B40" s="72" t="s">
        <v>42</v>
      </c>
      <c r="C40" s="10"/>
      <c r="D40" s="88">
        <v>23930.89</v>
      </c>
      <c r="E40" s="46">
        <f>D40/12/E3</f>
        <v>0.62629061316098289</v>
      </c>
      <c r="F40" s="67"/>
      <c r="G40" s="33"/>
    </row>
    <row r="41" spans="1:8" ht="24.6" customHeight="1" thickBot="1">
      <c r="A41" s="10"/>
      <c r="B41" s="45" t="s">
        <v>43</v>
      </c>
      <c r="C41" s="40"/>
      <c r="D41" s="88">
        <v>9492.35</v>
      </c>
      <c r="E41" s="46">
        <f>D41/12/E3</f>
        <v>0.24842242398166789</v>
      </c>
      <c r="F41" s="67"/>
      <c r="G41" s="33"/>
    </row>
    <row r="42" spans="1:8" ht="24.6" customHeight="1" thickBot="1">
      <c r="A42" s="10"/>
      <c r="B42" s="45" t="s">
        <v>44</v>
      </c>
      <c r="C42" s="10"/>
      <c r="D42" s="88">
        <v>2248.25</v>
      </c>
      <c r="E42" s="59">
        <f>D42/12/E3</f>
        <v>5.8838508347962809E-2</v>
      </c>
      <c r="F42" s="67"/>
      <c r="G42" s="33"/>
    </row>
    <row r="43" spans="1:8" ht="24.6" customHeight="1" thickBot="1">
      <c r="A43" s="10"/>
      <c r="B43" s="45" t="s">
        <v>45</v>
      </c>
      <c r="C43" s="10"/>
      <c r="D43" s="88">
        <v>3352.38</v>
      </c>
      <c r="E43" s="59">
        <f>D43/12/E3</f>
        <v>8.7734477311483858E-2</v>
      </c>
      <c r="F43" s="67"/>
      <c r="G43" s="33"/>
    </row>
    <row r="44" spans="1:8" ht="24.6" customHeight="1" thickBot="1">
      <c r="A44" s="10"/>
      <c r="B44" s="45" t="s">
        <v>40</v>
      </c>
      <c r="C44" s="10"/>
      <c r="D44" s="88">
        <v>2577.6</v>
      </c>
      <c r="E44" s="59"/>
      <c r="F44" s="67"/>
      <c r="G44" s="33"/>
    </row>
    <row r="45" spans="1:8" ht="30.6" customHeight="1" thickBot="1">
      <c r="A45" s="39"/>
      <c r="B45" s="45" t="s">
        <v>41</v>
      </c>
      <c r="C45" s="26"/>
      <c r="D45" s="88">
        <v>6125.42</v>
      </c>
      <c r="E45" s="59">
        <f>D45/12/E3</f>
        <v>0.16030716148327737</v>
      </c>
      <c r="F45" s="67"/>
      <c r="G45" s="33"/>
    </row>
    <row r="46" spans="1:8" ht="21.6" customHeight="1" thickBot="1">
      <c r="A46" s="89">
        <v>9</v>
      </c>
      <c r="B46" s="90" t="s">
        <v>52</v>
      </c>
      <c r="C46" s="91"/>
      <c r="D46" s="87">
        <v>78480</v>
      </c>
      <c r="E46" s="92">
        <f>D46/E3/12</f>
        <v>2.0538846370057251</v>
      </c>
      <c r="F46" s="57">
        <f>D46/12/G3</f>
        <v>2.0538846370057251</v>
      </c>
      <c r="G46" s="71">
        <f>D46/12/G3</f>
        <v>2.0538846370057251</v>
      </c>
    </row>
    <row r="47" spans="1:8" ht="21" customHeight="1" thickBot="1">
      <c r="A47" s="54">
        <v>10</v>
      </c>
      <c r="B47" s="54" t="s">
        <v>12</v>
      </c>
      <c r="C47" s="58"/>
      <c r="D47" s="87">
        <v>38210.519999999997</v>
      </c>
      <c r="E47" s="57">
        <f>D47/E3/12</f>
        <v>0.99999999999999989</v>
      </c>
      <c r="F47" s="57">
        <v>1</v>
      </c>
      <c r="G47" s="33">
        <f>D47/12/G3</f>
        <v>0.99999999999999989</v>
      </c>
    </row>
    <row r="48" spans="1:8" ht="21" hidden="1" customHeight="1" thickBot="1">
      <c r="A48" s="15"/>
      <c r="B48" s="15"/>
      <c r="C48" s="20"/>
      <c r="D48" s="82"/>
      <c r="E48" s="47">
        <f>D48/E3/12</f>
        <v>0</v>
      </c>
      <c r="F48" s="31"/>
      <c r="G48" s="31">
        <v>0.68</v>
      </c>
    </row>
    <row r="49" spans="1:7" ht="21" hidden="1" customHeight="1" thickBot="1">
      <c r="A49" s="26"/>
      <c r="B49" s="55"/>
      <c r="C49" s="26"/>
      <c r="D49" s="86"/>
      <c r="E49" s="32"/>
      <c r="F49" s="32"/>
      <c r="G49" s="32"/>
    </row>
    <row r="50" spans="1:7" ht="30" customHeight="1" thickBot="1">
      <c r="A50" s="26">
        <v>11</v>
      </c>
      <c r="B50" s="55" t="s">
        <v>46</v>
      </c>
      <c r="C50" s="26"/>
      <c r="D50" s="86">
        <v>32200</v>
      </c>
      <c r="E50" s="32">
        <f>D50/12/E3</f>
        <v>0.84269986380714001</v>
      </c>
      <c r="F50" s="32">
        <v>0.6</v>
      </c>
      <c r="G50" s="33">
        <f>D50/12/G3</f>
        <v>0.84269986380714001</v>
      </c>
    </row>
    <row r="51" spans="1:7" ht="27" customHeight="1" thickBot="1">
      <c r="A51" s="26"/>
      <c r="B51" s="55" t="s">
        <v>47</v>
      </c>
      <c r="C51" s="26"/>
      <c r="D51" s="86">
        <f>D6+D12+D24+D33+D37+D38+D39+D46+D47+D50</f>
        <v>1276573.4300000002</v>
      </c>
      <c r="E51" s="32" t="e">
        <f>E50+E47+E46+E39+E38+E37+E33+E24+E12+E6</f>
        <v>#REF!</v>
      </c>
      <c r="F51" s="32">
        <v>24.78</v>
      </c>
      <c r="G51" s="86">
        <f>G6+G12+G24+G33+G37+G38+G39+G46+G47+G50</f>
        <v>32.314373786228344</v>
      </c>
    </row>
    <row r="53" spans="1:7">
      <c r="A53" s="63"/>
      <c r="B53" s="62"/>
    </row>
    <row r="54" spans="1:7">
      <c r="B54" s="60"/>
    </row>
  </sheetData>
  <phoneticPr fontId="0" type="noConversion"/>
  <pageMargins left="0.25" right="0.25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2019-02-08T15:04:46Z</cp:lastPrinted>
  <dcterms:created xsi:type="dcterms:W3CDTF">2011-07-12T11:42:04Z</dcterms:created>
  <dcterms:modified xsi:type="dcterms:W3CDTF">2021-03-26T07:21:27Z</dcterms:modified>
</cp:coreProperties>
</file>